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59" firstSheet="0" activeTab="0"/>
  </bookViews>
  <sheets>
    <sheet name="Sheet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<sst xmlns="http://schemas.openxmlformats.org/spreadsheetml/2006/main" count="41" uniqueCount="25">
  <si>
    <t>10-bit video</t>
  </si>
  <si>
    <t>REC BT.709 decode matrix</t>
  </si>
  <si>
    <t>display gamma</t>
  </si>
  <si>
    <t>REC BT709 primaries &amp; white</t>
  </si>
  <si>
    <t>gamma 1/2.6</t>
  </si>
  <si>
    <t>12-bit</t>
  </si>
  <si>
    <t>DCP</t>
  </si>
  <si>
    <t>Y'</t>
  </si>
  <si>
    <t>R'</t>
  </si>
  <si>
    <t>R</t>
  </si>
  <si>
    <t>X</t>
  </si>
  <si>
    <t>X'</t>
  </si>
  <si>
    <t>Cb</t>
  </si>
  <si>
    <t>G'</t>
  </si>
  <si>
    <t>G</t>
  </si>
  <si>
    <t>Y</t>
  </si>
  <si>
    <t>Cr</t>
  </si>
  <si>
    <t>B'</t>
  </si>
  <si>
    <t>B</t>
  </si>
  <si>
    <t>Z</t>
  </si>
  <si>
    <t>Z'</t>
  </si>
  <si>
    <t>Same</t>
  </si>
  <si>
    <t>-------------------------------------------------------------------------------------------------------------</t>
  </si>
  <si>
    <t>Bradford transform from</t>
  </si>
  <si>
    <t>from D65 to SMPTE white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</si>
</sst>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8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4F81BD"/>
      <name val="Calibri"/>
      <family val="2"/>
      <charset val="1"/>
    </font>
    <font>
      <b val="true"/>
      <sz val="11"/>
      <color rgb="FF4F81BD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 style="medium">
        <color rgb="FFFF00FF"/>
      </left>
      <right style="medium">
        <color rgb="FFFF00FF"/>
      </right>
      <top style="medium">
        <color rgb="FFFF00FF"/>
      </top>
      <bottom style="medium">
        <color rgb="FFFF00FF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>
        <color rgb="FF4F81BD"/>
      </left>
      <right/>
      <top style="medium">
        <color rgb="FF4F81BD"/>
      </top>
      <bottom/>
      <diagonal/>
    </border>
    <border diagonalUp="false" diagonalDown="false">
      <left/>
      <right/>
      <top style="medium">
        <color rgb="FF4F81BD"/>
      </top>
      <bottom/>
      <diagonal/>
    </border>
    <border diagonalUp="false" diagonalDown="false">
      <left/>
      <right style="medium">
        <color rgb="FF4F81BD"/>
      </right>
      <top style="medium">
        <color rgb="FF4F81BD"/>
      </top>
      <bottom/>
      <diagonal/>
    </border>
    <border diagonalUp="false" diagonalDown="false">
      <left style="medium">
        <color rgb="FF4F81BD"/>
      </left>
      <right/>
      <top/>
      <bottom/>
      <diagonal/>
    </border>
    <border diagonalUp="false" diagonalDown="false">
      <left/>
      <right style="medium">
        <color rgb="FF4F81BD"/>
      </right>
      <top/>
      <bottom/>
      <diagonal/>
    </border>
    <border diagonalUp="false" diagonalDown="false">
      <left style="medium">
        <color rgb="FF4F81BD"/>
      </left>
      <right/>
      <top/>
      <bottom style="medium">
        <color rgb="FF4F81BD"/>
      </bottom>
      <diagonal/>
    </border>
    <border diagonalUp="false" diagonalDown="false">
      <left/>
      <right/>
      <top/>
      <bottom style="medium">
        <color rgb="FF4F81BD"/>
      </bottom>
      <diagonal/>
    </border>
    <border diagonalUp="false" diagonalDown="false">
      <left/>
      <right style="medium">
        <color rgb="FF4F81BD"/>
      </right>
      <top/>
      <bottom style="medium">
        <color rgb="FF4F81B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436680</xdr:colOff>
      <xdr:row>4</xdr:row>
      <xdr:rowOff>48240</xdr:rowOff>
    </xdr:from>
    <xdr:to>
      <xdr:col>19</xdr:col>
      <xdr:colOff>445680</xdr:colOff>
      <xdr:row>7</xdr:row>
      <xdr:rowOff>154800</xdr:rowOff>
    </xdr:to>
    <xdr:sp>
      <xdr:nvSpPr>
        <xdr:cNvPr id="0" name="CustomShape 1"/>
        <xdr:cNvSpPr/>
      </xdr:nvSpPr>
      <xdr:spPr>
        <a:xfrm>
          <a:off x="15073200" y="848160"/>
          <a:ext cx="9000" cy="647640"/>
        </a:xfrm>
        <a:prstGeom prst="straightConnector1">
          <a:avLst/>
        </a:prstGeom>
        <a:noFill/>
        <a:ln w="9360">
          <a:solidFill>
            <a:srgbClr val="4a7ebb"/>
          </a:solidFill>
          <a:round/>
          <a:tailEnd len="med" type="arrow" w="med"/>
        </a:ln>
      </xdr:spPr>
    </xdr:sp>
    <xdr:clientData/>
  </xdr:twoCellAnchor>
  <xdr:twoCellAnchor editAs="oneCell">
    <xdr:from>
      <xdr:col>19</xdr:col>
      <xdr:colOff>388800</xdr:colOff>
      <xdr:row>11</xdr:row>
      <xdr:rowOff>32760</xdr:rowOff>
    </xdr:from>
    <xdr:to>
      <xdr:col>19</xdr:col>
      <xdr:colOff>389160</xdr:colOff>
      <xdr:row>13</xdr:row>
      <xdr:rowOff>95400</xdr:rowOff>
    </xdr:to>
    <xdr:sp>
      <xdr:nvSpPr>
        <xdr:cNvPr id="1" name="CustomShape 1"/>
        <xdr:cNvSpPr/>
      </xdr:nvSpPr>
      <xdr:spPr>
        <a:xfrm>
          <a:off x="15025320" y="2114640"/>
          <a:ext cx="360" cy="428400"/>
        </a:xfrm>
        <a:prstGeom prst="straightConnector1">
          <a:avLst/>
        </a:prstGeom>
        <a:noFill/>
        <a:ln w="9360">
          <a:solidFill>
            <a:srgbClr val="4a7ebb"/>
          </a:solidFill>
          <a:round/>
          <a:tailEnd len="med" type="arrow" w="med"/>
        </a:ln>
      </xdr:spPr>
    </xdr:sp>
    <xdr:clientData/>
  </xdr:twoCellAnchor>
  <xdr:twoCellAnchor editAs="oneCell">
    <xdr:from>
      <xdr:col>22</xdr:col>
      <xdr:colOff>351000</xdr:colOff>
      <xdr:row>14</xdr:row>
      <xdr:rowOff>167760</xdr:rowOff>
    </xdr:from>
    <xdr:to>
      <xdr:col>24</xdr:col>
      <xdr:colOff>407880</xdr:colOff>
      <xdr:row>14</xdr:row>
      <xdr:rowOff>176760</xdr:rowOff>
    </xdr:to>
    <xdr:sp>
      <xdr:nvSpPr>
        <xdr:cNvPr id="2" name="CustomShape 1"/>
        <xdr:cNvSpPr/>
      </xdr:nvSpPr>
      <xdr:spPr>
        <a:xfrm flipV="1">
          <a:off x="17264160" y="2790360"/>
          <a:ext cx="1574280" cy="9000"/>
        </a:xfrm>
        <a:prstGeom prst="straightConnector1">
          <a:avLst/>
        </a:prstGeom>
        <a:noFill/>
        <a:ln w="9360">
          <a:solidFill>
            <a:srgbClr val="4a7ebb"/>
          </a:solidFill>
          <a:round/>
          <a:tailEnd len="med" type="arrow" w="med"/>
        </a:ln>
      </xdr:spPr>
    </xdr:sp>
    <xdr:clientData/>
  </xdr:twoCellAnchor>
  <xdr:twoCellAnchor editAs="oneCell">
    <xdr:from>
      <xdr:col>20</xdr:col>
      <xdr:colOff>217440</xdr:colOff>
      <xdr:row>14</xdr:row>
      <xdr:rowOff>177120</xdr:rowOff>
    </xdr:from>
    <xdr:to>
      <xdr:col>20</xdr:col>
      <xdr:colOff>578880</xdr:colOff>
      <xdr:row>14</xdr:row>
      <xdr:rowOff>186120</xdr:rowOff>
    </xdr:to>
    <xdr:sp>
      <xdr:nvSpPr>
        <xdr:cNvPr id="3" name="CustomShape 1"/>
        <xdr:cNvSpPr/>
      </xdr:nvSpPr>
      <xdr:spPr>
        <a:xfrm flipV="1">
          <a:off x="15612840" y="2800080"/>
          <a:ext cx="361440" cy="9000"/>
        </a:xfrm>
        <a:prstGeom prst="straightConnector1">
          <a:avLst/>
        </a:prstGeom>
        <a:noFill/>
        <a:ln w="9360">
          <a:solidFill>
            <a:srgbClr val="4a7ebb"/>
          </a:solidFill>
          <a:round/>
          <a:tailEnd len="med" type="arrow" w="med"/>
        </a:ln>
      </xdr:spPr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C1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7" activeCellId="0" sqref="I27"/>
    </sheetView>
  </sheetViews>
  <sheetFormatPr defaultRowHeight="15"/>
  <cols>
    <col collapsed="false" hidden="false" max="15" min="1" style="0" width="8.53441295546559"/>
    <col collapsed="false" hidden="false" max="16" min="16" style="0" width="10.995951417004"/>
    <col collapsed="false" hidden="false" max="26" min="17" style="0" width="8.53441295546559"/>
    <col collapsed="false" hidden="false" max="27" min="27" style="0" width="11.9959514170041"/>
    <col collapsed="false" hidden="false" max="1025" min="28" style="0" width="8.53441295546559"/>
  </cols>
  <sheetData>
    <row r="1" customFormat="false" ht="15.75" hidden="false" customHeight="false" outlineLevel="0" collapsed="false">
      <c r="A1" s="0" t="s">
        <v>0</v>
      </c>
      <c r="F1" s="0" t="s">
        <v>1</v>
      </c>
      <c r="L1" s="1" t="s">
        <v>2</v>
      </c>
      <c r="M1" s="2" t="n">
        <v>2.35</v>
      </c>
      <c r="P1" s="0" t="s">
        <v>3</v>
      </c>
      <c r="U1" s="0" t="s">
        <v>4</v>
      </c>
      <c r="X1" s="0" t="n">
        <f aca="false">4095*(48/52.37)^(1/2.6)</f>
        <v>3960.03975542694</v>
      </c>
      <c r="Z1" s="0" t="s">
        <v>5</v>
      </c>
      <c r="AA1" s="0" t="s">
        <v>6</v>
      </c>
    </row>
    <row r="2" customFormat="false" ht="15.75" hidden="false" customHeight="false" outlineLevel="0" collapsed="false">
      <c r="A2" s="2" t="n">
        <v>848</v>
      </c>
      <c r="B2" s="0" t="s">
        <v>7</v>
      </c>
      <c r="D2" s="0" t="n">
        <f aca="false">(A2-64)/876</f>
        <v>0.894977168949771</v>
      </c>
      <c r="F2" s="3" t="n">
        <v>1</v>
      </c>
      <c r="G2" s="4" t="n">
        <v>0</v>
      </c>
      <c r="H2" s="5" t="n">
        <v>1.5748</v>
      </c>
      <c r="J2" s="0" t="n">
        <f aca="false">MMULT(F2:H4,D2:D4)</f>
        <v>0.501277168949772</v>
      </c>
      <c r="K2" s="0" t="s">
        <v>8</v>
      </c>
      <c r="L2" s="0" t="n">
        <f aca="false">MAX(0,MIN(1,J2))</f>
        <v>0.501277168949772</v>
      </c>
      <c r="N2" s="0" t="n">
        <f aca="false">L2^$M$1</f>
        <v>0.197325459710845</v>
      </c>
      <c r="O2" s="0" t="s">
        <v>9</v>
      </c>
      <c r="P2" s="3" t="n">
        <v>0.412403392260383</v>
      </c>
      <c r="Q2" s="4" t="n">
        <v>0.357581029484805</v>
      </c>
      <c r="R2" s="5" t="n">
        <v>0.180481104740326</v>
      </c>
      <c r="T2" s="0" t="n">
        <f aca="false">MMULT(P2:R4,N2:N4)</f>
        <v>0.619439823189223</v>
      </c>
      <c r="U2" s="0" t="s">
        <v>10</v>
      </c>
      <c r="V2" s="0" t="n">
        <f aca="false">T2^(1/2.6)</f>
        <v>0.831763124567365</v>
      </c>
      <c r="W2" s="0" t="s">
        <v>11</v>
      </c>
      <c r="Z2" s="6" t="n">
        <f aca="false">INT(0.5+$X$1*V2)</f>
        <v>3294</v>
      </c>
      <c r="AA2" s="0" t="s">
        <v>11</v>
      </c>
    </row>
    <row r="3" customFormat="false" ht="15.75" hidden="false" customHeight="false" outlineLevel="0" collapsed="false">
      <c r="A3" s="2" t="n">
        <v>564</v>
      </c>
      <c r="B3" s="0" t="s">
        <v>12</v>
      </c>
      <c r="D3" s="0" t="n">
        <f aca="false">(A3-512)/896</f>
        <v>0.0580357142857143</v>
      </c>
      <c r="F3" s="7" t="n">
        <v>1</v>
      </c>
      <c r="G3" s="8" t="n">
        <v>-0.187324272930649</v>
      </c>
      <c r="H3" s="9" t="n">
        <v>-0.468124272930649</v>
      </c>
      <c r="J3" s="0" t="n">
        <f aca="false">J2</f>
        <v>1.00113673919985</v>
      </c>
      <c r="K3" s="0" t="s">
        <v>13</v>
      </c>
      <c r="L3" s="0" t="n">
        <f aca="false">MAX(0,MIN(1,J3))</f>
        <v>1</v>
      </c>
      <c r="N3" s="0" t="n">
        <f aca="false">L3^$M$1</f>
        <v>1</v>
      </c>
      <c r="O3" s="0" t="s">
        <v>14</v>
      </c>
      <c r="P3" s="7" t="n">
        <v>0.21264549913426</v>
      </c>
      <c r="Q3" s="8" t="n">
        <v>0.71516205896961</v>
      </c>
      <c r="R3" s="9" t="n">
        <v>0.0721924418961303</v>
      </c>
      <c r="T3" s="0" t="n">
        <f aca="false">T2</f>
        <v>0.82931487173785</v>
      </c>
      <c r="U3" s="0" t="s">
        <v>15</v>
      </c>
      <c r="V3" s="0" t="n">
        <f aca="false">T3^(1/2.6)</f>
        <v>0.930546867149223</v>
      </c>
      <c r="W3" s="0" t="s">
        <v>7</v>
      </c>
      <c r="Z3" s="6" t="n">
        <f aca="false">INT(0.5+$X$1*V3)</f>
        <v>3685</v>
      </c>
      <c r="AA3" s="0" t="s">
        <v>7</v>
      </c>
    </row>
    <row r="4" customFormat="false" ht="15.75" hidden="false" customHeight="false" outlineLevel="0" collapsed="false">
      <c r="A4" s="2" t="n">
        <v>288</v>
      </c>
      <c r="B4" s="0" t="s">
        <v>16</v>
      </c>
      <c r="D4" s="0" t="n">
        <f aca="false">(A4-512)/896</f>
        <v>-0.25</v>
      </c>
      <c r="F4" s="10" t="n">
        <v>1</v>
      </c>
      <c r="G4" s="11" t="n">
        <v>1.8556</v>
      </c>
      <c r="H4" s="12" t="n">
        <v>0</v>
      </c>
      <c r="J4" s="0" t="n">
        <f aca="false">J2</f>
        <v>1.00266824037834</v>
      </c>
      <c r="K4" s="0" t="s">
        <v>17</v>
      </c>
      <c r="L4" s="0" t="n">
        <f aca="false">MAX(0,MIN(1,J4))</f>
        <v>1</v>
      </c>
      <c r="N4" s="0" t="n">
        <f aca="false">L4^$M$1</f>
        <v>1</v>
      </c>
      <c r="O4" s="0" t="s">
        <v>18</v>
      </c>
      <c r="P4" s="10" t="n">
        <v>0.0193314090122054</v>
      </c>
      <c r="Q4" s="11" t="n">
        <v>0.119193676494935</v>
      </c>
      <c r="R4" s="12" t="n">
        <v>0.950533818299049</v>
      </c>
      <c r="T4" s="0" t="n">
        <f aca="false">T2</f>
        <v>1.07354207396418</v>
      </c>
      <c r="U4" s="0" t="s">
        <v>19</v>
      </c>
      <c r="V4" s="0" t="n">
        <f aca="false">T4^(1/2.6)</f>
        <v>1.02766954975591</v>
      </c>
      <c r="W4" s="0" t="s">
        <v>20</v>
      </c>
      <c r="Z4" s="6" t="n">
        <f aca="false">INT(0.5+$X$1*V4)</f>
        <v>4070</v>
      </c>
      <c r="AA4" s="0" t="s">
        <v>20</v>
      </c>
    </row>
    <row r="6" customFormat="false" ht="13.8" hidden="false" customHeight="false" outlineLevel="0" collapsed="false">
      <c r="A6" s="0" t="s">
        <v>21</v>
      </c>
      <c r="J6" s="0" t="n">
        <v>31694</v>
      </c>
      <c r="S6" s="13" t="s">
        <v>22</v>
      </c>
      <c r="AB6" s="8"/>
      <c r="AC6" s="8"/>
    </row>
    <row r="7" customFormat="false" ht="13.8" hidden="false" customHeight="false" outlineLevel="0" collapsed="false">
      <c r="J7" s="0" t="n">
        <v>60356</v>
      </c>
      <c r="T7" s="14"/>
      <c r="U7" s="14" t="s">
        <v>23</v>
      </c>
      <c r="V7" s="14"/>
      <c r="W7" s="14"/>
      <c r="X7" s="14"/>
      <c r="Y7" s="14"/>
      <c r="Z7" s="14"/>
      <c r="AA7" s="14"/>
    </row>
    <row r="8" customFormat="false" ht="13.8" hidden="false" customHeight="false" outlineLevel="0" collapsed="false">
      <c r="J8" s="0" t="n">
        <v>60448</v>
      </c>
      <c r="O8" s="8"/>
      <c r="P8" s="8"/>
      <c r="Q8" s="8"/>
      <c r="R8" s="8"/>
      <c r="S8" s="8"/>
      <c r="T8" s="14"/>
      <c r="U8" s="14" t="s">
        <v>24</v>
      </c>
      <c r="V8" s="14"/>
      <c r="W8" s="14"/>
      <c r="X8" s="14"/>
      <c r="Y8" s="15"/>
      <c r="Z8" s="15"/>
      <c r="AA8" s="15"/>
    </row>
    <row r="9" customFormat="false" ht="13.8" hidden="false" customHeight="false" outlineLevel="0" collapsed="false">
      <c r="O9" s="8"/>
      <c r="P9" s="8"/>
      <c r="Q9" s="8"/>
      <c r="R9" s="8"/>
      <c r="S9" s="8"/>
      <c r="T9" s="16" t="n">
        <v>0.976563237677046</v>
      </c>
      <c r="U9" s="17" t="n">
        <v>-0.0154406953663143</v>
      </c>
      <c r="V9" s="18" t="n">
        <v>-0.0166489260685601</v>
      </c>
      <c r="W9" s="14"/>
      <c r="X9" s="14"/>
      <c r="Y9" s="14"/>
      <c r="Z9" s="14"/>
      <c r="AA9" s="14"/>
    </row>
    <row r="10" customFormat="false" ht="15" hidden="false" customHeight="false" outlineLevel="0" collapsed="false">
      <c r="O10" s="8"/>
      <c r="P10" s="8"/>
      <c r="Q10" s="8"/>
      <c r="R10" s="8"/>
      <c r="S10" s="8"/>
      <c r="T10" s="19" t="n">
        <v>-0.025692258144804</v>
      </c>
      <c r="U10" s="15" t="n">
        <v>1.02852739485241</v>
      </c>
      <c r="V10" s="20" t="n">
        <v>-0.0037735820271995</v>
      </c>
      <c r="W10" s="14"/>
      <c r="X10" s="14"/>
      <c r="Y10" s="14"/>
      <c r="Z10" s="14"/>
      <c r="AA10" s="14"/>
    </row>
    <row r="11" customFormat="false" ht="15.75" hidden="false" customHeight="false" outlineLevel="0" collapsed="false">
      <c r="O11" s="8"/>
      <c r="P11" s="8"/>
      <c r="Q11" s="8"/>
      <c r="R11" s="8"/>
      <c r="S11" s="8"/>
      <c r="T11" s="21" t="n">
        <v>-0.00569748439414419</v>
      </c>
      <c r="U11" s="22" t="n">
        <v>0.0110634401192334</v>
      </c>
      <c r="V11" s="23" t="n">
        <v>0.871383098670724</v>
      </c>
      <c r="W11" s="14"/>
      <c r="X11" s="14"/>
      <c r="Y11" s="14"/>
      <c r="Z11" s="14"/>
      <c r="AA11" s="14"/>
    </row>
    <row r="12" customFormat="false" ht="13.8" hidden="false" customHeight="false" outlineLevel="0" collapsed="false">
      <c r="C12" s="24"/>
      <c r="D12" s="24"/>
      <c r="E12" s="24"/>
      <c r="F12" s="0" t="n">
        <v>138453</v>
      </c>
      <c r="H12" s="0" t="n">
        <f aca="false">F12/G4</f>
        <v>74613.6020694115</v>
      </c>
      <c r="O12" s="8"/>
      <c r="P12" s="8"/>
      <c r="Q12" s="8"/>
      <c r="R12" s="8"/>
      <c r="S12" s="8"/>
      <c r="T12" s="14"/>
      <c r="U12" s="14"/>
      <c r="V12" s="14"/>
      <c r="W12" s="14"/>
      <c r="X12" s="14"/>
      <c r="Y12" s="14"/>
      <c r="Z12" s="14"/>
      <c r="AA12" s="14"/>
    </row>
    <row r="13" customFormat="false" ht="15" hidden="false" customHeight="false" outlineLevel="0" collapsed="false">
      <c r="F13" s="0" t="n">
        <v>117504</v>
      </c>
      <c r="H13" s="0" t="n">
        <f aca="false">F13/H2</f>
        <v>74615.1892303785</v>
      </c>
      <c r="T13" s="14"/>
      <c r="U13" s="14" t="s">
        <v>4</v>
      </c>
      <c r="V13" s="14"/>
      <c r="W13" s="14"/>
      <c r="X13" s="14" t="n">
        <f aca="false">4095*(48/52.37)^(1/2.6)</f>
        <v>3960.03975542694</v>
      </c>
      <c r="Y13" s="14"/>
      <c r="Z13" s="14" t="s">
        <v>5</v>
      </c>
      <c r="AA13" s="14" t="s">
        <v>6</v>
      </c>
    </row>
    <row r="14" customFormat="false" ht="13.8" hidden="false" customHeight="false" outlineLevel="0" collapsed="false">
      <c r="F14" s="0" t="n">
        <v>34903</v>
      </c>
      <c r="H14" s="0" t="n">
        <f aca="false">F14/H3</f>
        <v>-74559.261329247</v>
      </c>
      <c r="T14" s="14" t="n">
        <f aca="false">MMULT(T9:V11,T2:T4)</f>
        <v>0.574243638361588</v>
      </c>
      <c r="U14" s="14" t="s">
        <v>10</v>
      </c>
      <c r="V14" s="14" t="n">
        <f aca="false">T14^(1/2.6)</f>
        <v>0.80787596833029</v>
      </c>
      <c r="W14" s="14" t="s">
        <v>11</v>
      </c>
      <c r="X14" s="14"/>
      <c r="Y14" s="14"/>
      <c r="Z14" s="25" t="n">
        <f aca="false">INT(0.5+$X$1*V14)</f>
        <v>3199</v>
      </c>
      <c r="AA14" s="14" t="s">
        <v>11</v>
      </c>
    </row>
    <row r="15" customFormat="false" ht="15" hidden="false" customHeight="false" outlineLevel="0" collapsed="false">
      <c r="F15" s="0" t="n">
        <v>13954</v>
      </c>
      <c r="H15" s="0" t="n">
        <f aca="false">F15/G3</f>
        <v>-74491.1472586687</v>
      </c>
      <c r="T15" s="14" t="n">
        <f aca="false">T14</f>
        <v>0.833007157622586</v>
      </c>
      <c r="U15" s="14" t="s">
        <v>15</v>
      </c>
      <c r="V15" s="14" t="n">
        <f aca="false">T15^(1/2.6)</f>
        <v>0.932138148016711</v>
      </c>
      <c r="W15" s="14" t="s">
        <v>7</v>
      </c>
      <c r="X15" s="14"/>
      <c r="Y15" s="14"/>
      <c r="Z15" s="25" t="n">
        <f aca="false">INT(0.5+$X$1*V15)</f>
        <v>3691</v>
      </c>
      <c r="AA15" s="14" t="s">
        <v>7</v>
      </c>
    </row>
    <row r="16" customFormat="false" ht="13.8" hidden="false" customHeight="false" outlineLevel="0" collapsed="false">
      <c r="T16" s="14" t="n">
        <f aca="false">T14</f>
        <v>0.941112245662028</v>
      </c>
      <c r="U16" s="14" t="s">
        <v>19</v>
      </c>
      <c r="V16" s="14" t="n">
        <f aca="false">T16^(1/2.6)</f>
        <v>0.976926940760405</v>
      </c>
      <c r="W16" s="14" t="s">
        <v>20</v>
      </c>
      <c r="X16" s="14"/>
      <c r="Y16" s="14"/>
      <c r="Z16" s="25" t="n">
        <f aca="false">INT(0.5+$X$1*V16)</f>
        <v>3869</v>
      </c>
      <c r="AA16" s="14" t="s">
        <v>20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LibreOffice/4.2.7.2$Linux_X86_64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2015-01-04T11:10:54Z</dcterms:created>
  <dc:creator>dcouzin</dc:creator>
  <dc:language>en-GB</dc:language>
  <cp:lastModifiedBy>dcouzin</cp:lastModifiedBy>
  <dcterms:modified xsi:type="dcterms:W3CDTF">2015-02-18T00:21:04Z</dcterms:modified>
  <cp:revision>0</cp:revision>
</cp:coreProperties>
</file>